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352" tabRatio="915" activeTab="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Mode="manual"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<sst xmlns="http://schemas.openxmlformats.org/spreadsheetml/2006/main" count="480" uniqueCount="423">
  <si>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</si>
  <si>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</si>
  <si>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</si>
  <si>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</si>
  <si>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</si>
  <si>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</si>
  <si>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</si>
  <si>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</si>
  <si>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</si>
  <si>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</si>
  <si>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</si>
  <si>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</si>
  <si>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</si>
  <si>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</si>
  <si>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</si>
  <si>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</si>
  <si>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</si>
  <si>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</si>
  <si>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</si>
  <si>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</si>
  <si>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</si>
  <si>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</si>
  <si>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</si>
  <si>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</si>
  <si>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</si>
  <si>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</si>
  <si>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</si>
  <si>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</si>
  <si>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</si>
  <si>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</si>
  <si>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</si>
  <si>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</si>
  <si>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</si>
  <si>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</si>
  <si>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</si>
  <si>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</si>
  <si>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</si>
  <si>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</si>
  <si>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</si>
  <si>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</si>
  <si>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</si>
  <si>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</si>
  <si>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</si>
  <si>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</si>
  <si>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</si>
  <si>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</si>
  <si>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</si>
  <si>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</si>
  <si>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</si>
  <si>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</si>
  <si>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</si>
  <si>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</si>
  <si>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</si>
  <si>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</si>
  <si>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</si>
  <si>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</si>
  <si>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</si>
  <si>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</si>
  <si>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</si>
  <si>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</si>
  <si>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</si>
  <si>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</si>
  <si>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</si>
  <si>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</si>
  <si>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</si>
  <si>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</si>
  <si>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</si>
  <si>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</si>
  <si>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</si>
  <si>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</si>
  <si>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</si>
  <si>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</si>
  <si>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</si>
  <si>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</si>
  <si>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</si>
  <si>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</si>
  <si>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</si>
  <si>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</si>
  <si>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</si>
  <si>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</si>
  <si>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</si>
  <si>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</si>
  <si>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</si>
  <si>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</si>
  <si>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</si>
  <si>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</si>
  <si>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</si>
  <si>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</si>
  <si>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</si>
  <si>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</si>
  <si>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</si>
  <si>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</si>
  <si>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</si>
  <si>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</si>
  <si>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</si>
  <si>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</si>
  <si>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</si>
  <si>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</si>
  <si>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</si>
  <si>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</si>
  <si>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</si>
  <si>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</si>
  <si>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</si>
  <si>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</si>
  <si>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</si>
  <si>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</si>
  <si>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</si>
  <si>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</si>
  <si>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</si>
  <si>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</si>
  <si>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</si>
  <si>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</si>
  <si>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</si>
  <si>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</si>
  <si>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</si>
  <si>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</si>
  <si>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</si>
  <si>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</si>
  <si>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</si>
  <si>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</si>
  <si>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</si>
  <si>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</si>
  <si>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</si>
  <si>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</si>
  <si>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</si>
  <si>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</si>
  <si>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</si>
  <si>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</si>
  <si>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</si>
  <si>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</si>
  <si>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</si>
  <si>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</si>
  <si>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</si>
  <si>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</si>
  <si>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</si>
  <si>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</si>
  <si>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</si>
  <si>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</si>
  <si>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</si>
  <si>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</si>
  <si>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</si>
  <si>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</si>
  <si>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</si>
  <si>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</si>
  <si>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</si>
  <si>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</si>
  <si>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</si>
  <si>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</si>
  <si>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</si>
  <si>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</si>
  <si>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</si>
  <si>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</si>
  <si>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</si>
  <si>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</si>
  <si>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</si>
  <si>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</si>
  <si>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</si>
  <si>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</si>
  <si>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</si>
  <si>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</si>
  <si>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</si>
  <si>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</si>
  <si>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</si>
  <si>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</si>
  <si>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</si>
  <si>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</si>
  <si>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</si>
  <si>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</si>
  <si>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</si>
  <si>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</si>
  <si>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</si>
  <si>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</si>
  <si>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</si>
  <si>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</si>
  <si>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</si>
  <si>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</si>
  <si>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</si>
  <si>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</si>
  <si>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</si>
  <si>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</si>
  <si>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</si>
  <si>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</si>
  <si>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</si>
  <si>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</si>
  <si>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</si>
  <si>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</si>
  <si>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</si>
  <si>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</si>
  <si>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</si>
  <si>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</si>
  <si>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</si>
  <si>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</si>
  <si>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</si>
  <si>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</si>
  <si>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</si>
  <si>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</si>
  <si>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</si>
  <si>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</si>
  <si>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</si>
  <si>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</si>
  <si>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</si>
  <si>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</si>
  <si>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</si>
  <si>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</si>
  <si>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</si>
  <si>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</si>
  <si>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</si>
  <si>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</si>
  <si>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</si>
  <si>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</si>
  <si>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</si>
  <si>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</si>
  <si>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</si>
  <si>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</si>
  <si>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</si>
  <si>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</si>
  <si>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</si>
  <si>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</si>
  <si>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</si>
  <si>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</si>
  <si>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</si>
  <si>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</si>
  <si>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</si>
  <si>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</si>
  <si>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</si>
  <si>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</si>
  <si>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</si>
  <si>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</si>
  <si>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</si>
  <si>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</si>
  <si>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</si>
  <si>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</si>
  <si>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</si>
  <si>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</si>
  <si>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</si>
  <si>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</si>
  <si>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</si>
  <si>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</si>
  <si>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</si>
  <si>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</si>
  <si>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</si>
  <si>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</si>
  <si>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</si>
  <si>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</si>
  <si>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</si>
  <si>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</si>
  <si>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</si>
  <si>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</si>
  <si>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</si>
  <si>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</si>
  <si>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</si>
  <si>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</si>
  <si>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</si>
  <si>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</si>
  <si>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</si>
  <si>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</si>
  <si>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</si>
  <si>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</si>
  <si>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</si>
  <si>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</si>
  <si>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</si>
  <si>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</si>
  <si>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</si>
  <si>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</si>
  <si>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</si>
  <si>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</si>
  <si>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</si>
  <si>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</si>
  <si>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</si>
  <si>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</si>
  <si>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</si>
  <si>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</si>
  <si>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</si>
  <si>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</si>
  <si>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</si>
  <si>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</si>
  <si>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</si>
  <si>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</si>
  <si>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</si>
  <si>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</si>
  <si>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</si>
  <si>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</si>
  <si>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</si>
  <si>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</si>
  <si>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</si>
  <si>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</si>
  <si>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</si>
  <si>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</si>
  <si>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</si>
  <si>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</si>
  <si>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</si>
  <si>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</si>
  <si>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</si>
  <si>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</si>
  <si>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</si>
  <si>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</si>
  <si>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</si>
  <si>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</si>
  <si>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</si>
  <si>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</si>
  <si>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</si>
  <si>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</si>
  <si>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</si>
  <si>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</si>
  <si>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</si>
  <si>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</si>
  <si>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</si>
  <si>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</si>
  <si>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</si>
  <si>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</si>
  <si>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</si>
  <si>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</si>
  <si>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</si>
  <si>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</si>
  <si>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</si>
  <si>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</si>
  <si>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</si>
  <si>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</si>
  <si>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</si>
  <si>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</si>
  <si>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</si>
  <si>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</si>
  <si>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</si>
  <si>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</si>
  <si>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</si>
  <si>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</si>
  <si>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</si>
  <si>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</si>
  <si>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</si>
  <si>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</si>
  <si>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</si>
  <si>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</si>
  <si>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</si>
  <si>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</si>
  <si>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</si>
  <si>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</si>
  <si>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</si>
  <si>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</si>
  <si>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</si>
  <si>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</si>
  <si>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</si>
  <si>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</si>
  <si>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</si>
  <si>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</si>
  <si>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</si>
  <si>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</si>
  <si>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</si>
  <si>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</si>
  <si>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</si>
  <si>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</si>
  <si>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</si>
  <si>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</si>
  <si>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</si>
  <si>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</si>
  <si>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</si>
  <si>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</si>
  <si>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</si>
  <si>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</si>
  <si>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</si>
  <si>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</si>
  <si>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</si>
  <si>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</si>
  <si>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</si>
  <si>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</si>
  <si>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</si>
  <si>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</si>
  <si>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</si>
  <si>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</si>
  <si>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</si>
  <si>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</si>
  <si>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</si>
  <si>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</si>
  <si>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</si>
  <si>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</si>
  <si>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</si>
  <si>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</si>
  <si>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</si>
  <si>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</si>
  <si>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</si>
  <si>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</si>
  <si>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</si>
  <si>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</si>
  <si>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</si>
  <si>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</si>
  <si>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</si>
  <si>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</si>
  <si>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</si>
  <si>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</si>
  <si>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</si>
  <si>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</si>
  <si>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</si>
  <si>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</si>
  <si>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</si>
  <si>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</si>
  <si>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</si>
  <si>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</si>
  <si>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</si>
  <si>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</si>
  <si>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</si>
  <si>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</si>
  <si>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</si>
  <si>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</si>
  <si>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</si>
  <si>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</si>
  <si>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</si>
  <si>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</si>
  <si>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</si>
  <si>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</si>
  <si>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</si>
  <si>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</si>
  <si>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</si>
  <si>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</si>
  <si>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</si>
  <si>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</si>
  <si>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</si>
  <si>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</si>
  <si>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</si>
  <si>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МАОУ  МЛ № 148 г.Челябинска</t>
  </si>
  <si>
    <t>454004,Челябинская область,г.Челябинск, ул.Академика Сахарова 8</t>
  </si>
  <si>
    <t>8 (351) 724 10 71</t>
  </si>
  <si>
    <t>chel148scool@rambler.ru</t>
  </si>
  <si>
    <t>директор</t>
  </si>
  <si>
    <t>Демчук Лариса Анатольевна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</si>
</sst>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\(00\)"/>
    <numFmt numFmtId="175" formatCode="00"/>
    <numFmt numFmtId="176" formatCode="#,##0.0"/>
    <numFmt numFmtId="177" formatCode="0000000"/>
    <numFmt numFmtId="178" formatCode="[$-F800]dddd\,\ mmmm\ dd\,\ yyyy"/>
    <numFmt numFmtId="179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2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Segoe UI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4" fontId="23" fillId="0" borderId="0" xfId="0" applyNumberFormat="1" applyFont="1" applyBorder="1" applyAlignment="1">
      <alignment horizontal="center" wrapText="1"/>
    </xf>
    <xf numFmtId="17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5" fontId="23" fillId="0" borderId="10" xfId="0" applyNumberFormat="1" applyFont="1" applyBorder="1" applyAlignment="1">
      <alignment horizontal="center" vertical="top" wrapText="1"/>
    </xf>
    <xf numFmtId="17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6" fontId="25" fillId="9" borderId="11" xfId="0" applyNumberFormat="1" applyFont="1" applyFill="1" applyBorder="1" applyAlignment="1" applyProtection="1">
      <alignment horizontal="right"/>
      <protection locked="0"/>
    </xf>
    <xf numFmtId="176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3" fillId="9" borderId="18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9" borderId="15" xfId="0" applyFont="1" applyFill="1" applyBorder="1" applyAlignment="1" applyProtection="1">
      <alignment vertical="center" wrapText="1"/>
      <protection locked="0"/>
    </xf>
    <xf numFmtId="0" fontId="30" fillId="9" borderId="16" xfId="0" applyFont="1" applyFill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3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9" borderId="25" xfId="0" applyFont="1" applyFill="1" applyBorder="1" applyAlignment="1" applyProtection="1">
      <alignment/>
      <protection locked="0"/>
    </xf>
    <xf numFmtId="178" fontId="4" fillId="9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A12">
      <selection activeCell="AQ38" sqref="AQ38:CF38"/>
    </sheetView>
  </sheetViews>
  <sheetFormatPr defaultColWidth="9.125" defaultRowHeight="12.75"/>
  <cols>
    <col min="1" max="84" width="1.625" style="43" customWidth="1"/>
    <col min="85" max="85" width="1.625" style="43" hidden="1" customWidth="1"/>
    <col min="86" max="87" width="1.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27" t="s">
        <v>143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89" t="s">
        <v>144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30" t="s">
        <v>385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</row>
    <row r="17" ht="15" customHeight="1"/>
    <row r="18" spans="8:76" ht="15" customHeight="1" hidden="1" thickBot="1">
      <c r="H18" s="89" t="s">
        <v>145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5" customHeight="1" thickBot="1"/>
    <row r="20" spans="11:73" ht="34.5" customHeight="1">
      <c r="K20" s="119" t="s">
        <v>193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1:73" ht="15" customHeight="1" thickBot="1">
      <c r="K21" s="122" t="s">
        <v>153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4">
        <v>2022</v>
      </c>
      <c r="AP21" s="124"/>
      <c r="AQ21" s="124"/>
      <c r="AR21" s="125" t="s">
        <v>154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</row>
    <row r="22" ht="15" customHeight="1" thickBot="1"/>
    <row r="23" spans="1:84" ht="14.25" thickBot="1">
      <c r="A23" s="86" t="s">
        <v>146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89" t="s">
        <v>147</v>
      </c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Q23" s="92" t="s">
        <v>152</v>
      </c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4"/>
      <c r="CD23" s="48"/>
      <c r="CE23" s="48"/>
      <c r="CF23" s="49"/>
    </row>
    <row r="24" spans="1:84" ht="54.75" customHeight="1">
      <c r="A24" s="116" t="s">
        <v>386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101" t="s">
        <v>308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11"/>
      <c r="BO24" s="102" t="s">
        <v>401</v>
      </c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51"/>
    </row>
    <row r="25" spans="1:84" ht="30" customHeight="1">
      <c r="A25" s="113" t="s">
        <v>369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40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51"/>
    </row>
    <row r="26" spans="1:84" ht="24.75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9"/>
      <c r="AY26" s="143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51"/>
    </row>
    <row r="27" spans="1:84" ht="14.2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09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2"/>
      <c r="BP27" s="50"/>
      <c r="BQ27" s="50"/>
      <c r="BR27" s="50"/>
      <c r="BS27" s="89" t="s">
        <v>309</v>
      </c>
      <c r="BT27" s="90"/>
      <c r="BU27" s="90"/>
      <c r="BV27" s="90"/>
      <c r="BW27" s="90"/>
      <c r="BX27" s="90"/>
      <c r="BY27" s="90"/>
      <c r="BZ27" s="90"/>
      <c r="CA27" s="9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33" t="s">
        <v>148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 t="s">
        <v>417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6"/>
    </row>
    <row r="30" spans="1:84" ht="30" customHeight="1" thickBot="1">
      <c r="A30" s="95" t="s">
        <v>149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 t="s">
        <v>418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</row>
    <row r="31" spans="1:84" ht="13.5" customHeight="1" thickBot="1">
      <c r="A31" s="99" t="s">
        <v>150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9" t="s">
        <v>91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1"/>
    </row>
    <row r="32" spans="1:84" ht="12.75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7" t="s">
        <v>151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7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11"/>
    </row>
    <row r="33" spans="1:84" ht="12.75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7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11"/>
    </row>
    <row r="34" spans="1:84" ht="12.75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7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11"/>
    </row>
    <row r="35" spans="1:84" ht="12.75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7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11"/>
    </row>
    <row r="36" spans="1:84" ht="12.75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09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09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2"/>
    </row>
    <row r="37" spans="1:84" ht="13.5" thickBot="1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>
        <v>42471452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>
        <v>7453035639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>
        <v>745301001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/>
    </row>
  </sheetData>
  <sheetProtection password="DA49" sheet="1" objects="1" scenarios="1" selectLockedCell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A25:AX25"/>
    <mergeCell ref="BS27:CA27"/>
    <mergeCell ref="AY27:BM27"/>
    <mergeCell ref="A24:AX24"/>
    <mergeCell ref="AY24:BM24"/>
    <mergeCell ref="K20:BU20"/>
    <mergeCell ref="K21:AN21"/>
    <mergeCell ref="AO21:AQ21"/>
    <mergeCell ref="AR21:BU21"/>
    <mergeCell ref="BO24:CE26"/>
    <mergeCell ref="A23:AX23"/>
    <mergeCell ref="AY23:BM23"/>
    <mergeCell ref="BQ23:CC23"/>
    <mergeCell ref="A30:W30"/>
    <mergeCell ref="X30:CF30"/>
    <mergeCell ref="A31:U36"/>
    <mergeCell ref="V31:CF31"/>
    <mergeCell ref="V32:AP36"/>
    <mergeCell ref="AQ32:BK36"/>
    <mergeCell ref="BL32:CF36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32" sqref="P32"/>
    </sheetView>
  </sheetViews>
  <sheetFormatPr defaultColWidth="9.125" defaultRowHeight="12.75"/>
  <cols>
    <col min="1" max="1" width="64.50390625" style="10" bestFit="1" customWidth="1"/>
    <col min="2" max="14" width="2.375" style="10" hidden="1" customWidth="1"/>
    <col min="15" max="15" width="6.50390625" style="10" bestFit="1" customWidth="1"/>
    <col min="16" max="17" width="18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t="12.75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19.5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75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9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>
        <v>1</v>
      </c>
    </row>
    <row r="31" spans="1:17" ht="1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2" sqref="P22"/>
    </sheetView>
  </sheetViews>
  <sheetFormatPr defaultColWidth="9.125" defaultRowHeight="12.75"/>
  <cols>
    <col min="1" max="1" width="45.625" style="10" customWidth="1"/>
    <col min="2" max="2" width="41.125" style="10" customWidth="1"/>
    <col min="3" max="14" width="1.37890625" style="10" hidden="1" customWidth="1"/>
    <col min="15" max="15" width="6.50390625" style="10" customWidth="1"/>
    <col min="16" max="16" width="15.625" style="10" customWidth="1"/>
    <col min="17" max="19" width="9.125" style="10" customWidth="1"/>
    <col min="20" max="20" width="31.375" style="10" bestFit="1" customWidth="1"/>
    <col min="21" max="16384" width="9.125" style="10" customWidth="1"/>
  </cols>
  <sheetData>
    <row r="1" ht="12.75" hidden="1"/>
    <row r="2" spans="1:16" ht="12.75" customHeight="1" hidden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customHeight="1" hidden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customHeight="1" hidden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customHeight="1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customHeight="1" hidden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customHeight="1" hidden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customHeight="1" hidden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customHeight="1" hidden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75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12.75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ht="12.75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75" customHeight="1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7</v>
      </c>
      <c r="Q22" s="12"/>
    </row>
    <row r="23" spans="1:17" ht="30" customHeight="1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6</v>
      </c>
      <c r="Q23" s="12"/>
    </row>
    <row r="24" spans="1:17" ht="30" customHeight="1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6" ht="12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125" defaultRowHeight="12.75"/>
  <cols>
    <col min="1" max="1" width="67.625" style="10" customWidth="1"/>
    <col min="2" max="14" width="1.875" style="10" hidden="1" customWidth="1"/>
    <col min="15" max="15" width="6.50390625" style="10" customWidth="1"/>
    <col min="16" max="16" width="17.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6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125" defaultRowHeight="12.75"/>
  <cols>
    <col min="1" max="1" width="48.50390625" style="10" bestFit="1" customWidth="1"/>
    <col min="2" max="14" width="3.00390625" style="10" hidden="1" customWidth="1"/>
    <col min="15" max="15" width="6.50390625" style="10" bestFit="1" customWidth="1"/>
    <col min="16" max="18" width="16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ht="12.75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9.5" customHeight="1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0</v>
      </c>
      <c r="Q21" s="4">
        <v>0</v>
      </c>
      <c r="R21" s="4">
        <v>0</v>
      </c>
    </row>
    <row r="22" spans="1:18" ht="1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:R29"/>
    </sheetView>
  </sheetViews>
  <sheetFormatPr defaultColWidth="9.125" defaultRowHeight="12.75"/>
  <cols>
    <col min="1" max="1" width="46.50390625" style="10" bestFit="1" customWidth="1"/>
    <col min="2" max="14" width="2.00390625" style="10" hidden="1" customWidth="1"/>
    <col min="15" max="15" width="6.50390625" style="10" bestFit="1" customWidth="1"/>
    <col min="16" max="18" width="15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12.75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6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11647</v>
      </c>
      <c r="Q21" s="4">
        <v>0</v>
      </c>
      <c r="R21" s="4">
        <v>77950</v>
      </c>
    </row>
    <row r="22" spans="1:18" ht="26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11545</v>
      </c>
      <c r="Q22" s="4">
        <v>0</v>
      </c>
      <c r="R22" s="4">
        <v>72208</v>
      </c>
    </row>
    <row r="23" spans="1:18" ht="1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90</v>
      </c>
      <c r="Q23" s="4">
        <v>0</v>
      </c>
      <c r="R23" s="4">
        <v>446</v>
      </c>
    </row>
    <row r="24" spans="1:18" ht="1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  <c r="Q24" s="4">
        <v>0</v>
      </c>
      <c r="R24" s="4">
        <v>3907</v>
      </c>
    </row>
    <row r="25" spans="1:18" ht="1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12</v>
      </c>
      <c r="Q25" s="4">
        <v>0</v>
      </c>
      <c r="R25" s="4">
        <v>1389</v>
      </c>
    </row>
    <row r="26" spans="1:18" ht="26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11647</v>
      </c>
      <c r="Q26" s="4">
        <v>0</v>
      </c>
      <c r="R26" s="4">
        <v>77709</v>
      </c>
    </row>
    <row r="27" spans="1:18" ht="1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  <c r="Q27" s="4">
        <v>0</v>
      </c>
      <c r="R27" s="4">
        <v>0</v>
      </c>
    </row>
    <row r="28" spans="1:18" ht="1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0</v>
      </c>
      <c r="Q28" s="4">
        <v>0</v>
      </c>
      <c r="R28" s="4">
        <v>0</v>
      </c>
    </row>
    <row r="29" spans="1:18" ht="1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  <c r="Q29" s="4">
        <v>0</v>
      </c>
      <c r="R29" s="4">
        <v>241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60.625" style="10" customWidth="1"/>
    <col min="2" max="14" width="3.875" style="10" hidden="1" customWidth="1"/>
    <col min="15" max="15" width="6.50390625" style="10" bestFit="1" customWidth="1"/>
    <col min="16" max="16" width="17.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ht="12.75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17</v>
      </c>
    </row>
    <row r="22" spans="1:16" ht="1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4</v>
      </c>
    </row>
    <row r="23" spans="1:16" ht="1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4</v>
      </c>
    </row>
    <row r="24" spans="1:16" ht="1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885</v>
      </c>
    </row>
    <row r="25" spans="1:16" ht="1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7199</v>
      </c>
    </row>
    <row r="26" spans="1:16" ht="26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</v>
      </c>
    </row>
    <row r="28" spans="1:16" ht="39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1</v>
      </c>
    </row>
    <row r="32" spans="1:16" ht="26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Q24" sqref="Q24"/>
    </sheetView>
  </sheetViews>
  <sheetFormatPr defaultColWidth="9.125" defaultRowHeight="12.75"/>
  <cols>
    <col min="1" max="1" width="56.375" style="10" bestFit="1" customWidth="1"/>
    <col min="2" max="14" width="2.50390625" style="10" hidden="1" customWidth="1"/>
    <col min="15" max="15" width="6.50390625" style="10" bestFit="1" customWidth="1"/>
    <col min="16" max="18" width="16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19.5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1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6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314015.3</v>
      </c>
      <c r="Q21" s="42">
        <v>271154.3</v>
      </c>
      <c r="R21" s="42">
        <v>42861</v>
      </c>
    </row>
    <row r="22" spans="1:18" ht="39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298924</v>
      </c>
      <c r="Q22" s="42">
        <v>258622.5</v>
      </c>
      <c r="R22" s="42">
        <v>40301.5</v>
      </c>
    </row>
    <row r="23" spans="1:18" ht="26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27205.9</v>
      </c>
      <c r="Q23" s="42">
        <v>12364.2</v>
      </c>
      <c r="R23" s="42">
        <v>14841.7</v>
      </c>
    </row>
    <row r="24" spans="1:18" ht="1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201744.1</v>
      </c>
      <c r="Q24" s="42">
        <v>182526.2</v>
      </c>
      <c r="R24" s="42">
        <v>19217.9</v>
      </c>
    </row>
    <row r="25" spans="1:18" ht="1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69974</v>
      </c>
      <c r="Q25" s="42">
        <v>63732.1</v>
      </c>
      <c r="R25" s="42">
        <v>6241.9</v>
      </c>
    </row>
    <row r="26" spans="1:18" ht="1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294.2</v>
      </c>
      <c r="Q26" s="42"/>
      <c r="R26" s="42">
        <v>294.2</v>
      </c>
    </row>
    <row r="27" spans="1:18" ht="1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14797.1</v>
      </c>
      <c r="Q27" s="42">
        <v>12531.8</v>
      </c>
      <c r="R27" s="42">
        <v>2265.3</v>
      </c>
    </row>
    <row r="28" spans="1:18" ht="1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>
        <f>Q28+R28</f>
        <v>0</v>
      </c>
      <c r="Q28" s="42"/>
      <c r="R28" s="42"/>
    </row>
    <row r="29" spans="1:18" ht="1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>
        <f>Q29+R29</f>
        <v>0</v>
      </c>
      <c r="Q29" s="42"/>
      <c r="R29" s="42"/>
    </row>
    <row r="30" spans="1:16" ht="49.5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9212</v>
      </c>
    </row>
    <row r="31" spans="1:16" ht="1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5294.4</v>
      </c>
    </row>
    <row r="32" spans="1:16" ht="49.5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Q30" sqref="Q30"/>
    </sheetView>
  </sheetViews>
  <sheetFormatPr defaultColWidth="9.125" defaultRowHeight="12.75"/>
  <cols>
    <col min="1" max="1" width="65.875" style="10" customWidth="1"/>
    <col min="2" max="14" width="2.875" style="10" hidden="1" customWidth="1"/>
    <col min="15" max="15" width="6.50390625" style="10" bestFit="1" customWidth="1"/>
    <col min="16" max="18" width="18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9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8.75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279505.2</v>
      </c>
      <c r="Q21" s="38">
        <v>267318.5</v>
      </c>
      <c r="R21" s="38">
        <v>252912.8</v>
      </c>
    </row>
    <row r="22" spans="1:18" ht="26.2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200535.5</v>
      </c>
      <c r="Q22" s="38">
        <v>200523.9</v>
      </c>
      <c r="R22" s="38">
        <v>200523.9</v>
      </c>
    </row>
    <row r="23" spans="1:18" ht="1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154325.1</v>
      </c>
      <c r="Q23" s="38">
        <v>154325.1</v>
      </c>
      <c r="R23" s="38">
        <v>154325.1</v>
      </c>
    </row>
    <row r="24" spans="1:18" ht="1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12.4</v>
      </c>
      <c r="Q24" s="38">
        <v>0.8</v>
      </c>
      <c r="R24" s="38">
        <v>0.8</v>
      </c>
    </row>
    <row r="25" spans="1:18" ht="1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46198</v>
      </c>
      <c r="Q25" s="38">
        <v>46198</v>
      </c>
      <c r="R25" s="38">
        <v>46198</v>
      </c>
    </row>
    <row r="26" spans="1:18" ht="1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58362.2</v>
      </c>
      <c r="Q26" s="38">
        <f>Q27+Q28+Q29+Q30+Q31+Q32</f>
        <v>46199.2</v>
      </c>
      <c r="R26" s="38">
        <f>R27+R28+R29+R30+R31+R32</f>
        <v>31793.5</v>
      </c>
    </row>
    <row r="27" spans="1:18" ht="26.2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f>217.7+7.1</f>
        <v>224.79999999999998</v>
      </c>
      <c r="Q27" s="38">
        <v>217.7</v>
      </c>
      <c r="R27" s="38">
        <v>217.7</v>
      </c>
    </row>
    <row r="28" spans="1:18" ht="1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f>918.4+7763.3+20+195.2</f>
        <v>8896.900000000001</v>
      </c>
      <c r="Q29" s="38">
        <v>8681.7</v>
      </c>
      <c r="R29" s="38">
        <v>8681.7</v>
      </c>
    </row>
    <row r="30" spans="1:18" ht="1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f>3251.3+3044.1+670.6+12840.6</f>
        <v>19806.6</v>
      </c>
      <c r="Q31" s="38">
        <f>3251.3+12840.6+670.6</f>
        <v>16762.5</v>
      </c>
      <c r="R31" s="38">
        <v>3251.3</v>
      </c>
    </row>
    <row r="32" spans="1:18" ht="1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f>19642.8+213.8+431.6+8251.2+400+494.5</f>
        <v>29433.899999999998</v>
      </c>
      <c r="Q32" s="38">
        <f>19642.8+400+494.5</f>
        <v>20537.3</v>
      </c>
      <c r="R32" s="38">
        <v>19642.8</v>
      </c>
    </row>
    <row r="33" spans="1:18" ht="1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f>20592.4+2.6+12.5</f>
        <v>20607.5</v>
      </c>
      <c r="Q34" s="38">
        <v>20595.4</v>
      </c>
      <c r="R34" s="38">
        <v>20595.4</v>
      </c>
    </row>
    <row r="35" spans="1:18" ht="1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38427.7</v>
      </c>
      <c r="Q35" s="38">
        <v>33035.5</v>
      </c>
      <c r="R35" s="38">
        <v>30539.6</v>
      </c>
    </row>
    <row r="36" spans="1:18" ht="26.2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27343.3</v>
      </c>
      <c r="Q36" s="38">
        <v>24832.6</v>
      </c>
      <c r="R36" s="38">
        <v>23634.6</v>
      </c>
    </row>
    <row r="37" spans="1:18" ht="1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f>7.8+47.6+4+4351.7+478+459.4+732.2+421.7+2067.1+872.2+10+1358.5+143+130.8+0.4</f>
        <v>11084.399999999998</v>
      </c>
      <c r="Q39" s="38">
        <f>4+421.7+478+4351.7+7.8+872.2+2067.1+0.4</f>
        <v>8202.9</v>
      </c>
      <c r="R39" s="38">
        <f>478+4351.7+7.8+2067.1+0.4</f>
        <v>6905</v>
      </c>
    </row>
    <row r="40" spans="1:16" ht="34.5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R25" sqref="R25:R26"/>
    </sheetView>
  </sheetViews>
  <sheetFormatPr defaultColWidth="9.125" defaultRowHeight="12.75"/>
  <cols>
    <col min="1" max="1" width="48.50390625" style="10" bestFit="1" customWidth="1"/>
    <col min="2" max="14" width="2.375" style="10" hidden="1" customWidth="1"/>
    <col min="15" max="15" width="6.50390625" style="10" bestFit="1" customWidth="1"/>
    <col min="16" max="17" width="13.625" style="10" customWidth="1"/>
    <col min="18" max="18" width="16.625" style="10" customWidth="1"/>
    <col min="19" max="20" width="13.625" style="10" customWidth="1"/>
    <col min="21" max="21" width="16.625" style="10" customWidth="1"/>
    <col min="22" max="26" width="13.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ht="12.75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7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269.5</v>
      </c>
      <c r="Q21" s="38">
        <v>22.8</v>
      </c>
      <c r="R21" s="38">
        <v>140887.4</v>
      </c>
      <c r="S21" s="38">
        <v>0</v>
      </c>
      <c r="T21" s="38">
        <v>3915.8</v>
      </c>
      <c r="U21" s="38">
        <v>140887.4</v>
      </c>
      <c r="V21" s="38">
        <v>0</v>
      </c>
      <c r="W21" s="38">
        <v>0</v>
      </c>
      <c r="X21" s="38">
        <v>3915.8</v>
      </c>
      <c r="Y21" s="38">
        <v>0</v>
      </c>
      <c r="Z21" s="38">
        <v>0</v>
      </c>
    </row>
    <row r="22" spans="1:26" ht="26.2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13.9</v>
      </c>
      <c r="Q22" s="38"/>
      <c r="R22" s="38">
        <v>14719.2</v>
      </c>
      <c r="S22" s="38"/>
      <c r="T22" s="38"/>
      <c r="U22" s="38">
        <v>14719.2</v>
      </c>
      <c r="V22" s="38"/>
      <c r="W22" s="38"/>
      <c r="X22" s="38"/>
      <c r="Y22" s="38"/>
      <c r="Z22" s="38"/>
    </row>
    <row r="23" spans="1:26" ht="1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13.2</v>
      </c>
      <c r="Q23" s="38"/>
      <c r="R23" s="38">
        <v>13353.6</v>
      </c>
      <c r="S23" s="38"/>
      <c r="T23" s="38"/>
      <c r="U23" s="38">
        <v>13353.6</v>
      </c>
      <c r="V23" s="38"/>
      <c r="W23" s="38"/>
      <c r="X23" s="38"/>
      <c r="Y23" s="38"/>
      <c r="Z23" s="38"/>
    </row>
    <row r="24" spans="1:26" ht="1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196.2</v>
      </c>
      <c r="Q24" s="38">
        <v>19.8</v>
      </c>
      <c r="R24" s="38">
        <v>104171.8</v>
      </c>
      <c r="S24" s="38"/>
      <c r="T24" s="38">
        <v>3303.9</v>
      </c>
      <c r="U24" s="38">
        <v>104171.8</v>
      </c>
      <c r="V24" s="38"/>
      <c r="W24" s="38"/>
      <c r="X24" s="38">
        <v>3303.9</v>
      </c>
      <c r="Y24" s="38"/>
      <c r="Z24" s="38"/>
    </row>
    <row r="25" spans="1:26" ht="26.2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163.8</v>
      </c>
      <c r="Q25" s="38">
        <v>14.8</v>
      </c>
      <c r="R25" s="38">
        <v>88795.1</v>
      </c>
      <c r="S25" s="38"/>
      <c r="T25" s="38">
        <v>2378.9</v>
      </c>
      <c r="U25" s="38">
        <v>88795.1</v>
      </c>
      <c r="V25" s="38"/>
      <c r="W25" s="38"/>
      <c r="X25" s="38">
        <v>2378.9</v>
      </c>
      <c r="Y25" s="38"/>
      <c r="Z25" s="38"/>
    </row>
    <row r="26" spans="1:26" ht="1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32.4</v>
      </c>
      <c r="Q26" s="38">
        <v>5</v>
      </c>
      <c r="R26" s="38">
        <v>15376.699999999997</v>
      </c>
      <c r="S26" s="38"/>
      <c r="T26" s="38">
        <v>924.6</v>
      </c>
      <c r="U26" s="38">
        <v>15376.699999999997</v>
      </c>
      <c r="V26" s="38"/>
      <c r="W26" s="38"/>
      <c r="X26" s="38">
        <v>924.6</v>
      </c>
      <c r="Y26" s="38"/>
      <c r="Z26" s="38"/>
    </row>
    <row r="27" spans="1:26" ht="1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27.4</v>
      </c>
      <c r="Q27" s="38"/>
      <c r="R27" s="38">
        <v>11796.9</v>
      </c>
      <c r="S27" s="38"/>
      <c r="T27" s="38"/>
      <c r="U27" s="38">
        <v>11796.9</v>
      </c>
      <c r="V27" s="38"/>
      <c r="W27" s="38"/>
      <c r="X27" s="38"/>
      <c r="Y27" s="38"/>
      <c r="Z27" s="38"/>
    </row>
    <row r="28" spans="1:26" ht="1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32</v>
      </c>
      <c r="Q28" s="38">
        <v>3</v>
      </c>
      <c r="R28" s="38">
        <v>10199.5</v>
      </c>
      <c r="S28" s="38"/>
      <c r="T28" s="38">
        <v>611.9</v>
      </c>
      <c r="U28" s="38">
        <v>10199.5</v>
      </c>
      <c r="V28" s="38"/>
      <c r="W28" s="38"/>
      <c r="X28" s="38">
        <v>611.9</v>
      </c>
      <c r="Y28" s="38"/>
      <c r="Z28" s="38"/>
    </row>
    <row r="29" spans="1:26" ht="39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ht="12.75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ht="12.75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ht="12.75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Q18:Q19"/>
    <mergeCell ref="R18:S18"/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2" sqref="Q22:Q24"/>
    </sheetView>
  </sheetViews>
  <sheetFormatPr defaultColWidth="9.125" defaultRowHeight="12.75"/>
  <cols>
    <col min="1" max="1" width="56.625" style="10" bestFit="1" customWidth="1"/>
    <col min="2" max="14" width="2.50390625" style="10" hidden="1" customWidth="1"/>
    <col min="15" max="15" width="6.50390625" style="10" bestFit="1" customWidth="1"/>
    <col min="16" max="17" width="16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6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4157</v>
      </c>
      <c r="Q21" s="38">
        <v>3884.2</v>
      </c>
    </row>
    <row r="22" spans="1:17" ht="26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1934</v>
      </c>
      <c r="Q22" s="38">
        <v>1852</v>
      </c>
    </row>
    <row r="23" spans="1:17" ht="1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1910</v>
      </c>
      <c r="Q23" s="38">
        <v>1763.5</v>
      </c>
    </row>
    <row r="24" spans="1:17" ht="1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313</v>
      </c>
      <c r="Q24" s="38">
        <v>268.7</v>
      </c>
    </row>
    <row r="25" spans="1:17" ht="26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AK21" sqref="AK21"/>
    </sheetView>
  </sheetViews>
  <sheetFormatPr defaultColWidth="9.125" defaultRowHeight="12.75"/>
  <cols>
    <col min="1" max="1" width="22.00390625" style="5" bestFit="1" customWidth="1"/>
    <col min="2" max="14" width="3.375" style="5" hidden="1" customWidth="1"/>
    <col min="15" max="15" width="6.50390625" style="5" bestFit="1" customWidth="1"/>
    <col min="16" max="37" width="10.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0" t="s">
        <v>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19.5" customHeight="1">
      <c r="A16" s="151" t="s">
        <v>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</row>
    <row r="17" spans="1:37" ht="12.75">
      <c r="A17" s="152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1:37" ht="15" customHeight="1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49" t="s">
        <v>257</v>
      </c>
      <c r="Q18" s="149" t="s">
        <v>258</v>
      </c>
      <c r="R18" s="149" t="s">
        <v>256</v>
      </c>
      <c r="S18" s="154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49"/>
      <c r="S19" s="154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3</v>
      </c>
      <c r="Q21" s="4">
        <v>3</v>
      </c>
      <c r="R21" s="4">
        <v>3</v>
      </c>
      <c r="S21" s="4">
        <v>3</v>
      </c>
      <c r="T21" s="4"/>
      <c r="U21" s="4"/>
      <c r="V21" s="4">
        <v>3</v>
      </c>
      <c r="W21" s="4">
        <v>3</v>
      </c>
      <c r="X21" s="4">
        <v>3</v>
      </c>
      <c r="Y21" s="4">
        <v>3</v>
      </c>
      <c r="Z21" s="4">
        <v>1</v>
      </c>
      <c r="AA21" s="4">
        <v>3</v>
      </c>
      <c r="AB21" s="4">
        <v>3</v>
      </c>
      <c r="AC21" s="4">
        <v>3</v>
      </c>
      <c r="AD21" s="4"/>
      <c r="AE21" s="4"/>
      <c r="AF21" s="4"/>
      <c r="AG21" s="4"/>
      <c r="AH21" s="4"/>
      <c r="AI21" s="4"/>
      <c r="AJ21" s="4">
        <v>3</v>
      </c>
      <c r="AK21" s="4"/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39.7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115</v>
      </c>
    </row>
    <row r="25" spans="1:29" ht="30" customHeight="1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X18:X19"/>
    <mergeCell ref="S18:S19"/>
    <mergeCell ref="T18:T19"/>
    <mergeCell ref="A25:Y25"/>
    <mergeCell ref="A18:A19"/>
    <mergeCell ref="O18:O19"/>
    <mergeCell ref="P18:P19"/>
    <mergeCell ref="Q18:Q19"/>
    <mergeCell ref="R18:R19"/>
    <mergeCell ref="U18:U19"/>
    <mergeCell ref="V18:V19"/>
    <mergeCell ref="Y18:Y19"/>
    <mergeCell ref="W18:W19"/>
    <mergeCell ref="A15:AK15"/>
    <mergeCell ref="A16:AK16"/>
    <mergeCell ref="A17:AK17"/>
    <mergeCell ref="Z18:Z19"/>
    <mergeCell ref="AA18:AA19"/>
    <mergeCell ref="AC18:AC19"/>
    <mergeCell ref="AD18:AK18"/>
    <mergeCell ref="AB18:AB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2" activeCellId="1" sqref="P25:P29 P22"/>
    </sheetView>
  </sheetViews>
  <sheetFormatPr defaultColWidth="9.125" defaultRowHeight="12.75"/>
  <cols>
    <col min="1" max="1" width="91.00390625" style="5" bestFit="1" customWidth="1"/>
    <col min="2" max="14" width="3.50390625" style="5" hidden="1" customWidth="1"/>
    <col min="15" max="15" width="6.50390625" style="5" bestFit="1" customWidth="1"/>
    <col min="16" max="16" width="15.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6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P23+P32</f>
        <v>1048.5</v>
      </c>
    </row>
    <row r="22" spans="1:16" ht="24.7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89.8</v>
      </c>
    </row>
    <row r="23" spans="1:16" ht="24.7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1048.5</v>
      </c>
    </row>
    <row r="24" spans="1:16" ht="37.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793.9</v>
      </c>
    </row>
    <row r="25" spans="1:16" ht="24.7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793.9</v>
      </c>
    </row>
    <row r="26" spans="1:16" ht="1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4.7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164.8</v>
      </c>
    </row>
    <row r="30" spans="1:16" ht="1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164.8</v>
      </c>
    </row>
    <row r="31" spans="1:16" ht="37.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S30" sqref="S30:U30"/>
    </sheetView>
  </sheetViews>
  <sheetFormatPr defaultColWidth="9.125" defaultRowHeight="12.75"/>
  <cols>
    <col min="1" max="1" width="61.875" style="5" bestFit="1" customWidth="1"/>
    <col min="2" max="14" width="3.50390625" style="5" hidden="1" customWidth="1"/>
    <col min="15" max="15" width="6.50390625" style="5" bestFit="1" customWidth="1"/>
    <col min="16" max="16" width="15.625" style="5" customWidth="1"/>
    <col min="17" max="17" width="11.00390625" style="5" customWidth="1"/>
    <col min="18" max="18" width="2.50390625" style="5" customWidth="1"/>
    <col min="19" max="21" width="11.00390625" style="5" customWidth="1"/>
    <col min="22" max="22" width="2.5039062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0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2.75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P22+P23+P24</f>
        <v>1048.5</v>
      </c>
    </row>
    <row r="22" spans="1:16" ht="25.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805.2</v>
      </c>
    </row>
    <row r="24" spans="1:16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243.3</v>
      </c>
    </row>
    <row r="25" spans="1:16" ht="25.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63.75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421</v>
      </c>
      <c r="P30" s="181"/>
      <c r="Q30" s="181"/>
      <c r="R30" s="71"/>
      <c r="S30" s="181" t="s">
        <v>422</v>
      </c>
      <c r="T30" s="181"/>
      <c r="U30" s="181"/>
      <c r="V30" s="71"/>
      <c r="W30" s="183"/>
      <c r="X30" s="183"/>
      <c r="Y30" s="71"/>
      <c r="Z30" s="71"/>
      <c r="AA30" s="71"/>
    </row>
    <row r="31" spans="15:25" ht="12.75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419</v>
      </c>
      <c r="P33" s="181"/>
      <c r="Q33" s="181"/>
      <c r="S33" s="181" t="s">
        <v>420</v>
      </c>
      <c r="T33" s="181"/>
      <c r="U33" s="181"/>
      <c r="W33" s="182">
        <v>45019</v>
      </c>
      <c r="X33" s="182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U42" sqref="U42"/>
    </sheetView>
  </sheetViews>
  <sheetFormatPr defaultColWidth="9.125" defaultRowHeight="12.75"/>
  <cols>
    <col min="1" max="1" width="22.00390625" style="5" bestFit="1" customWidth="1"/>
    <col min="2" max="14" width="3.375" style="5" hidden="1" customWidth="1"/>
    <col min="15" max="15" width="6.50390625" style="5" bestFit="1" customWidth="1"/>
    <col min="16" max="25" width="12.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12.7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ht="12.7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9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2016</v>
      </c>
      <c r="Q21" s="75"/>
      <c r="R21" s="4"/>
      <c r="S21" s="4"/>
      <c r="T21" s="4">
        <v>1</v>
      </c>
      <c r="U21" s="4"/>
      <c r="V21" s="4"/>
      <c r="W21" s="4"/>
      <c r="X21" s="4"/>
      <c r="Y21" s="4"/>
    </row>
    <row r="22" spans="1:25" ht="1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2008</v>
      </c>
      <c r="Q22" s="75"/>
      <c r="R22" s="4"/>
      <c r="S22" s="4"/>
      <c r="T22" s="4">
        <v>1</v>
      </c>
      <c r="U22" s="4"/>
      <c r="V22" s="4"/>
      <c r="W22" s="4"/>
      <c r="X22" s="4"/>
      <c r="Y22" s="4"/>
    </row>
    <row r="23" spans="1:25" ht="1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>
        <v>1972</v>
      </c>
      <c r="Q23" s="75">
        <v>2010</v>
      </c>
      <c r="R23" s="4"/>
      <c r="S23" s="4">
        <v>1</v>
      </c>
      <c r="T23" s="4"/>
      <c r="U23" s="4"/>
      <c r="V23" s="4"/>
      <c r="W23" s="4"/>
      <c r="X23" s="4"/>
      <c r="Y23" s="4"/>
    </row>
    <row r="24" spans="1:25" ht="1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16">
      <selection activeCell="Q42" sqref="Q42"/>
    </sheetView>
  </sheetViews>
  <sheetFormatPr defaultColWidth="9.125" defaultRowHeight="12.75"/>
  <cols>
    <col min="1" max="1" width="50.625" style="10" customWidth="1"/>
    <col min="2" max="14" width="2.125" style="10" hidden="1" customWidth="1"/>
    <col min="15" max="15" width="6.50390625" style="10" bestFit="1" customWidth="1"/>
    <col min="16" max="17" width="20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7" ht="12.75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ht="15" customHeight="1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7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6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>
        <v>0</v>
      </c>
      <c r="Q36" s="4"/>
      <c r="R36" s="20"/>
    </row>
    <row r="37" spans="1:18" ht="1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>
        <v>0</v>
      </c>
      <c r="Q37" s="4"/>
      <c r="R37" s="20"/>
    </row>
    <row r="38" spans="1:18" ht="1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1</v>
      </c>
      <c r="Q40" s="4"/>
      <c r="R40" s="20"/>
    </row>
    <row r="41" spans="1:18" ht="1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6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94</v>
      </c>
    </row>
    <row r="44" spans="1:16" ht="26.25">
      <c r="A44" s="30" t="s">
        <v>29</v>
      </c>
      <c r="O44" s="24">
        <v>24</v>
      </c>
      <c r="P44" s="6">
        <v>76</v>
      </c>
    </row>
    <row r="45" spans="1:16" ht="15">
      <c r="A45" s="30" t="s">
        <v>30</v>
      </c>
      <c r="O45" s="24">
        <v>25</v>
      </c>
      <c r="P45" s="25">
        <v>18</v>
      </c>
    </row>
    <row r="46" spans="1:16" ht="26.25">
      <c r="A46" s="30" t="s">
        <v>317</v>
      </c>
      <c r="O46" s="24">
        <v>26</v>
      </c>
      <c r="P46" s="6">
        <v>61</v>
      </c>
    </row>
    <row r="47" ht="12.75">
      <c r="A47" s="31"/>
    </row>
    <row r="48" spans="1:17" ht="12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125" defaultRowHeight="12.75"/>
  <cols>
    <col min="1" max="1" width="60.625" style="10" customWidth="1"/>
    <col min="2" max="14" width="4.00390625" style="10" hidden="1" customWidth="1"/>
    <col min="15" max="15" width="6.50390625" style="10" bestFit="1" customWidth="1"/>
    <col min="16" max="17" width="20.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ht="12.75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6" ht="49.5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6" ht="1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6" ht="26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5" sqref="P25"/>
    </sheetView>
  </sheetViews>
  <sheetFormatPr defaultColWidth="9.125" defaultRowHeight="12.75"/>
  <cols>
    <col min="1" max="1" width="45.00390625" style="10" bestFit="1" customWidth="1"/>
    <col min="2" max="14" width="3.375" style="10" hidden="1" customWidth="1"/>
    <col min="15" max="15" width="6.50390625" style="10" bestFit="1" customWidth="1"/>
    <col min="16" max="20" width="16.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ht="12.75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4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f>R21+S21+T21</f>
        <v>1841</v>
      </c>
      <c r="Q21" s="4">
        <f>1713+128</f>
        <v>1841</v>
      </c>
      <c r="R21" s="4">
        <v>1703</v>
      </c>
      <c r="S21" s="4">
        <v>138</v>
      </c>
      <c r="T21" s="4">
        <v>0</v>
      </c>
    </row>
    <row r="22" spans="1:20" ht="1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f>R22+S22+T22</f>
        <v>1637</v>
      </c>
      <c r="Q22" s="4">
        <f>208+16</f>
        <v>224</v>
      </c>
      <c r="R22" s="4">
        <v>1604</v>
      </c>
      <c r="S22" s="4">
        <v>33</v>
      </c>
      <c r="T22" s="4">
        <v>0</v>
      </c>
    </row>
    <row r="23" spans="1:20" ht="1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f>R23+S23+T23</f>
        <v>143</v>
      </c>
      <c r="Q23" s="4">
        <f>12</f>
        <v>12</v>
      </c>
      <c r="R23" s="4">
        <f>97+44</f>
        <v>141</v>
      </c>
      <c r="S23" s="4">
        <v>2</v>
      </c>
      <c r="T23" s="4"/>
    </row>
    <row r="24" spans="1:20" ht="1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f>P21+P22+P23</f>
        <v>3621</v>
      </c>
      <c r="Q24" s="4">
        <f>Q21+Q22+Q23</f>
        <v>2077</v>
      </c>
      <c r="R24" s="4">
        <f>R21+R22+R23</f>
        <v>3448</v>
      </c>
      <c r="S24" s="4">
        <f>S21+S22+S23</f>
        <v>173</v>
      </c>
      <c r="T24" s="4">
        <f>T21+T22+T23</f>
        <v>0</v>
      </c>
    </row>
    <row r="25" spans="1:16" ht="45" customHeight="1">
      <c r="A25" s="23" t="s">
        <v>387</v>
      </c>
      <c r="O25" s="24">
        <v>5</v>
      </c>
      <c r="P25" s="6">
        <v>100</v>
      </c>
    </row>
    <row r="26" spans="1:16" ht="15">
      <c r="A26" s="31" t="s">
        <v>41</v>
      </c>
      <c r="O26" s="24">
        <v>6</v>
      </c>
      <c r="P26" s="6"/>
    </row>
    <row r="28" spans="1:20" ht="12.75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T28" sqref="T28:U29"/>
    </sheetView>
  </sheetViews>
  <sheetFormatPr defaultColWidth="9.125" defaultRowHeight="12.75"/>
  <cols>
    <col min="1" max="1" width="40.625" style="10" customWidth="1"/>
    <col min="2" max="14" width="2.625" style="10" hidden="1" customWidth="1"/>
    <col min="15" max="15" width="6.50390625" style="10" bestFit="1" customWidth="1"/>
    <col min="16" max="21" width="15.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ht="12.75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6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f>P22+P24+P26+P27</f>
        <v>21704</v>
      </c>
      <c r="Q21" s="4"/>
      <c r="R21" s="4"/>
      <c r="S21" s="4">
        <f>S22+S24+S26+S27</f>
        <v>21704</v>
      </c>
      <c r="T21" s="4"/>
      <c r="U21" s="4"/>
    </row>
    <row r="22" spans="1:21" ht="26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8490</v>
      </c>
      <c r="Q22" s="4"/>
      <c r="R22" s="4"/>
      <c r="S22" s="4">
        <v>8490</v>
      </c>
      <c r="T22" s="4"/>
      <c r="U22" s="4"/>
    </row>
    <row r="23" spans="1:21" ht="1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1385</v>
      </c>
      <c r="Q23" s="4"/>
      <c r="R23" s="4"/>
      <c r="S23" s="4">
        <v>1385</v>
      </c>
      <c r="T23" s="4"/>
      <c r="U23" s="4"/>
    </row>
    <row r="24" spans="1:21" ht="1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1441</v>
      </c>
      <c r="Q24" s="4"/>
      <c r="R24" s="4"/>
      <c r="S24" s="4">
        <v>1441</v>
      </c>
      <c r="T24" s="4"/>
      <c r="U24" s="4"/>
    </row>
    <row r="25" spans="1:21" ht="1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136</v>
      </c>
      <c r="Q25" s="4"/>
      <c r="R25" s="4"/>
      <c r="S25" s="4">
        <v>136</v>
      </c>
      <c r="T25" s="4"/>
      <c r="U25" s="4"/>
    </row>
    <row r="26" spans="1:21" ht="1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11773</v>
      </c>
      <c r="Q26" s="4"/>
      <c r="R26" s="4"/>
      <c r="S26" s="4">
        <v>11773</v>
      </c>
      <c r="T26" s="4"/>
      <c r="U26" s="4"/>
    </row>
    <row r="27" spans="1:21" ht="1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52326</v>
      </c>
      <c r="Q28" s="4"/>
      <c r="R28" s="4"/>
      <c r="S28" s="4"/>
      <c r="T28" s="4">
        <v>15404</v>
      </c>
      <c r="U28" s="4">
        <v>36922</v>
      </c>
    </row>
    <row r="29" spans="1:21" ht="27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18833</v>
      </c>
      <c r="Q29" s="4"/>
      <c r="R29" s="4"/>
      <c r="S29" s="4"/>
      <c r="T29" s="4">
        <v>6033</v>
      </c>
      <c r="U29" s="4">
        <v>12800</v>
      </c>
    </row>
    <row r="30" spans="1:21" ht="1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29">
      <selection activeCell="P53" sqref="P53"/>
    </sheetView>
  </sheetViews>
  <sheetFormatPr defaultColWidth="9.125" defaultRowHeight="12.75"/>
  <cols>
    <col min="1" max="1" width="74.375" style="10" bestFit="1" customWidth="1"/>
    <col min="2" max="14" width="3.375" style="10" hidden="1" customWidth="1"/>
    <col min="15" max="15" width="6.50390625" style="10" bestFit="1" customWidth="1"/>
    <col min="16" max="16" width="17.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12.75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6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6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6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6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9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6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6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6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1</v>
      </c>
    </row>
    <row r="47" spans="1:16" ht="1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1</v>
      </c>
    </row>
    <row r="50" spans="1:16" ht="1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6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8">
      <selection activeCell="R22" sqref="R22"/>
    </sheetView>
  </sheetViews>
  <sheetFormatPr defaultColWidth="9.125" defaultRowHeight="12.75"/>
  <cols>
    <col min="1" max="1" width="70.50390625" style="10" bestFit="1" customWidth="1"/>
    <col min="2" max="14" width="4.375" style="10" hidden="1" customWidth="1"/>
    <col min="15" max="15" width="6.50390625" style="10" bestFit="1" customWidth="1"/>
    <col min="16" max="18" width="15.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75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12.75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79.5" customHeight="1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520</v>
      </c>
      <c r="Q21" s="4">
        <v>520</v>
      </c>
      <c r="R21" s="4">
        <v>102</v>
      </c>
      <c r="S21" s="12"/>
    </row>
    <row r="22" spans="1:19" ht="26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348</v>
      </c>
      <c r="Q22" s="4">
        <v>348</v>
      </c>
      <c r="R22" s="4">
        <v>102</v>
      </c>
      <c r="S22" s="12"/>
    </row>
    <row r="23" spans="1:19" ht="1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41</v>
      </c>
      <c r="Q23" s="4">
        <v>41</v>
      </c>
      <c r="R23" s="4"/>
      <c r="S23" s="12"/>
    </row>
    <row r="24" spans="1:19" ht="1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520</v>
      </c>
      <c r="Q24" s="4">
        <v>520</v>
      </c>
      <c r="R24" s="4">
        <v>30</v>
      </c>
      <c r="S24" s="12"/>
    </row>
    <row r="25" spans="1:19" ht="1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520</v>
      </c>
      <c r="Q25" s="4">
        <v>520</v>
      </c>
      <c r="R25" s="4">
        <v>30</v>
      </c>
      <c r="S25" s="12"/>
    </row>
    <row r="26" spans="1:19" ht="1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26</v>
      </c>
      <c r="Q27" s="4">
        <v>26</v>
      </c>
      <c r="R27" s="4">
        <v>1</v>
      </c>
      <c r="S27" s="12"/>
    </row>
    <row r="28" spans="1:19" ht="1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>
        <v>1</v>
      </c>
      <c r="Q28" s="13"/>
      <c r="R28" s="13"/>
      <c r="S28" s="12"/>
    </row>
    <row r="29" spans="1:19" ht="1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>
        <v>1</v>
      </c>
      <c r="Q29" s="13"/>
      <c r="R29" s="13"/>
      <c r="S29" s="12"/>
    </row>
    <row r="30" spans="1:19" ht="1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84</v>
      </c>
      <c r="Q30" s="13"/>
      <c r="R30" s="13"/>
      <c r="S30" s="12"/>
    </row>
    <row r="31" spans="1:19" ht="1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168</v>
      </c>
      <c r="Q31" s="13"/>
      <c r="R31" s="13"/>
      <c r="S31" s="12"/>
    </row>
    <row r="32" spans="1:19" ht="1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21</v>
      </c>
      <c r="Q32" s="13"/>
      <c r="R32" s="13"/>
      <c r="S32" s="12"/>
    </row>
    <row r="33" spans="1:19" ht="1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5</v>
      </c>
      <c r="Q33" s="13"/>
      <c r="R33" s="13"/>
      <c r="S33" s="12"/>
    </row>
    <row r="34" spans="1:19" ht="26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174</v>
      </c>
      <c r="Q34" s="13"/>
      <c r="R34" s="13"/>
      <c r="S34" s="12"/>
    </row>
    <row r="35" spans="1:19" ht="1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3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Глебова Юлия Вячеславовна</dc:creator>
  <cp:keywords/>
  <dc:description/>
  <cp:lastModifiedBy>Максим Зубов</cp:lastModifiedBy>
  <cp:lastPrinted>2023-04-06T09:58:24Z</cp:lastPrinted>
  <dcterms:created xsi:type="dcterms:W3CDTF">2015-09-16T13:44:33Z</dcterms:created>
  <dcterms:modified xsi:type="dcterms:W3CDTF">2023-04-20T18:37:35Z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